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uthernwater.sharepoint.com/sites/PR24/Shared Documents/Final Submission Documents/28 March Website Publication Update/Financial Template for Upload/"/>
    </mc:Choice>
  </mc:AlternateContent>
  <xr:revisionPtr revIDLastSave="27" documentId="13_ncr:1_{FAD3457A-3FC2-4232-9634-893094C8E18C}" xr6:coauthVersionLast="47" xr6:coauthVersionMax="47" xr10:uidLastSave="{A98BDA74-C929-41DC-8D8D-293509472B62}"/>
  <bookViews>
    <workbookView xWindow="-120" yWindow="-120" windowWidth="29040" windowHeight="15840" xr2:uid="{43D16ADC-9366-4A06-B5AE-ED0DA20E557B}"/>
  </bookViews>
  <sheets>
    <sheet name="PR24 busines plan - total costs" sheetId="2" r:id="rId1"/>
  </sheets>
  <externalReferences>
    <externalReference r:id="rId2"/>
  </externalReferences>
  <definedNames>
    <definedName name="CASE_ACTIVE">#REF!</definedName>
    <definedName name="CASE_COMPARISON">#REF!</definedName>
    <definedName name="Constants">#REF!</definedName>
    <definedName name="ExampleInputRow">#REF!</definedName>
    <definedName name="FirstRow">#REF!</definedName>
    <definedName name="FirstTime">#REF!</definedName>
    <definedName name="Label">#REF!</definedName>
    <definedName name="new" hidden="1">{"bal",#N/A,FALSE,"working papers";"income",#N/A,FALSE,"working papers"}</definedName>
    <definedName name="ReportBarFormat">#REF!</definedName>
    <definedName name="ReviewTable">#REF!</definedName>
    <definedName name="scenario">#REF!</definedName>
    <definedName name="ScenarioPointer">#REF!</definedName>
    <definedName name="SensitivityInputs">#REF!</definedName>
    <definedName name="TimeRow">#REF!</definedName>
    <definedName name="TOCFirstLine">#REF!</definedName>
    <definedName name="Totals">#REF!</definedName>
    <definedName name="Uni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  <c r="G38" i="2"/>
  <c r="H37" i="2"/>
  <c r="G37" i="2"/>
  <c r="H45" i="2"/>
  <c r="G45" i="2"/>
  <c r="H44" i="2"/>
  <c r="G44" i="2"/>
  <c r="N44" i="2" s="1"/>
  <c r="M32" i="2"/>
  <c r="L32" i="2"/>
  <c r="K32" i="2"/>
  <c r="J32" i="2"/>
  <c r="I32" i="2"/>
  <c r="M43" i="2"/>
  <c r="M42" i="2"/>
  <c r="N42" i="2" s="1"/>
  <c r="M28" i="2"/>
  <c r="M27" i="2"/>
  <c r="M24" i="2"/>
  <c r="M23" i="2"/>
  <c r="M22" i="2"/>
  <c r="M21" i="2"/>
  <c r="M20" i="2"/>
  <c r="M19" i="2"/>
  <c r="L43" i="2"/>
  <c r="L42" i="2"/>
  <c r="L28" i="2"/>
  <c r="L27" i="2"/>
  <c r="L24" i="2"/>
  <c r="L23" i="2"/>
  <c r="L22" i="2"/>
  <c r="L21" i="2"/>
  <c r="L20" i="2"/>
  <c r="L19" i="2"/>
  <c r="K43" i="2"/>
  <c r="K42" i="2"/>
  <c r="K28" i="2"/>
  <c r="K27" i="2"/>
  <c r="K24" i="2"/>
  <c r="K23" i="2"/>
  <c r="K22" i="2"/>
  <c r="K21" i="2"/>
  <c r="K20" i="2"/>
  <c r="K19" i="2"/>
  <c r="J43" i="2"/>
  <c r="J42" i="2"/>
  <c r="J28" i="2"/>
  <c r="J27" i="2"/>
  <c r="J24" i="2"/>
  <c r="J23" i="2"/>
  <c r="J22" i="2"/>
  <c r="J21" i="2"/>
  <c r="J20" i="2"/>
  <c r="J19" i="2"/>
  <c r="I43" i="2"/>
  <c r="I42" i="2"/>
  <c r="I28" i="2"/>
  <c r="N28" i="2" s="1"/>
  <c r="I27" i="2"/>
  <c r="I24" i="2"/>
  <c r="N24" i="2" s="1"/>
  <c r="I23" i="2"/>
  <c r="I22" i="2"/>
  <c r="N22" i="2" s="1"/>
  <c r="I21" i="2"/>
  <c r="I20" i="2"/>
  <c r="N20" i="2" s="1"/>
  <c r="I19" i="2"/>
  <c r="M36" i="2"/>
  <c r="M35" i="2"/>
  <c r="M15" i="2"/>
  <c r="M14" i="2"/>
  <c r="M11" i="2"/>
  <c r="M10" i="2"/>
  <c r="M9" i="2"/>
  <c r="M8" i="2"/>
  <c r="M7" i="2"/>
  <c r="M6" i="2"/>
  <c r="N36" i="2"/>
  <c r="L36" i="2"/>
  <c r="L35" i="2"/>
  <c r="L15" i="2"/>
  <c r="L14" i="2"/>
  <c r="L11" i="2"/>
  <c r="L10" i="2"/>
  <c r="L9" i="2"/>
  <c r="L8" i="2"/>
  <c r="L7" i="2"/>
  <c r="L6" i="2"/>
  <c r="K36" i="2"/>
  <c r="K35" i="2"/>
  <c r="K15" i="2"/>
  <c r="K14" i="2"/>
  <c r="K11" i="2"/>
  <c r="K10" i="2"/>
  <c r="K9" i="2"/>
  <c r="K8" i="2"/>
  <c r="K7" i="2"/>
  <c r="K6" i="2"/>
  <c r="J36" i="2"/>
  <c r="J35" i="2"/>
  <c r="J15" i="2"/>
  <c r="J14" i="2"/>
  <c r="J11" i="2"/>
  <c r="J10" i="2"/>
  <c r="J9" i="2"/>
  <c r="J8" i="2"/>
  <c r="J7" i="2"/>
  <c r="J6" i="2"/>
  <c r="I36" i="2"/>
  <c r="I9" i="2"/>
  <c r="I7" i="2"/>
  <c r="N7" i="2" s="1"/>
  <c r="I15" i="2"/>
  <c r="N15" i="2" s="1"/>
  <c r="I14" i="2"/>
  <c r="I11" i="2"/>
  <c r="I6" i="2"/>
  <c r="I10" i="2"/>
  <c r="N10" i="2" s="1"/>
  <c r="I8" i="2"/>
  <c r="I35" i="2"/>
  <c r="N43" i="2"/>
  <c r="N11" i="2"/>
  <c r="N38" i="2" l="1"/>
  <c r="N37" i="2"/>
  <c r="N45" i="2"/>
  <c r="N46" i="2" s="1"/>
  <c r="N32" i="2"/>
  <c r="N21" i="2"/>
  <c r="N23" i="2"/>
  <c r="N27" i="2"/>
  <c r="N19" i="2"/>
  <c r="N25" i="2" s="1"/>
  <c r="N29" i="2" s="1"/>
  <c r="N14" i="2"/>
  <c r="N35" i="2"/>
  <c r="N6" i="2"/>
  <c r="N9" i="2"/>
  <c r="N8" i="2"/>
  <c r="N39" i="2" l="1"/>
  <c r="N12" i="2"/>
  <c r="N16" i="2" s="1"/>
  <c r="N48" i="2" s="1"/>
</calcChain>
</file>

<file path=xl/sharedStrings.xml><?xml version="1.0" encoding="utf-8"?>
<sst xmlns="http://schemas.openxmlformats.org/spreadsheetml/2006/main" count="130" uniqueCount="66">
  <si>
    <t>PR24 business plan total costs - for publication</t>
  </si>
  <si>
    <t>Business Plan reference</t>
  </si>
  <si>
    <t>Years</t>
  </si>
  <si>
    <t>23-24</t>
  </si>
  <si>
    <t>24-25</t>
  </si>
  <si>
    <t>25-26</t>
  </si>
  <si>
    <t>26-27</t>
  </si>
  <si>
    <t>27-28</t>
  </si>
  <si>
    <t>28-29</t>
  </si>
  <si>
    <t>29-30</t>
  </si>
  <si>
    <t>Base - Water</t>
  </si>
  <si>
    <t>CW1.1</t>
  </si>
  <si>
    <t>2025-30</t>
  </si>
  <si>
    <t>Operating expenditure - Base operating expenditure - Total</t>
  </si>
  <si>
    <t>£m</t>
  </si>
  <si>
    <t>CW1.8</t>
  </si>
  <si>
    <t>Capital expenditure - Base capital expenditure - Total</t>
  </si>
  <si>
    <t>CW1.3</t>
  </si>
  <si>
    <t>Operating expenditure - Developer services operating expenditure - Total</t>
  </si>
  <si>
    <t>CW1.10</t>
  </si>
  <si>
    <t>Capital expenditure - Developer services capital expenditure - Total</t>
  </si>
  <si>
    <t>CW1.5</t>
  </si>
  <si>
    <t>Operating expenditure - Third party services - Total</t>
  </si>
  <si>
    <t>CW1.12</t>
  </si>
  <si>
    <t>Capital expenditure - Third party services - Total</t>
  </si>
  <si>
    <t>Less:</t>
  </si>
  <si>
    <t>CW1.7</t>
  </si>
  <si>
    <t>Developer services revenue - Grants and contributions - operating expenditure - Total</t>
  </si>
  <si>
    <t>CW1.14</t>
  </si>
  <si>
    <t>Developer services revenue - Grants and contributions - capital expenditure - Total</t>
  </si>
  <si>
    <t>Base - Wastewater</t>
  </si>
  <si>
    <t>CWW1.1</t>
  </si>
  <si>
    <t>CWW1.8</t>
  </si>
  <si>
    <t>CWW1.3</t>
  </si>
  <si>
    <t>Operating expenditure - Developer services operating expenditure - Total</t>
  </si>
  <si>
    <t>CWW1.10</t>
  </si>
  <si>
    <t>Capital expenditure - Developer services capital expenditure - Total</t>
  </si>
  <si>
    <t>CWW1.5</t>
  </si>
  <si>
    <t>Operating expenditure - Total third party services - Total</t>
  </si>
  <si>
    <t>CWW1.12</t>
  </si>
  <si>
    <t>CWW1.7</t>
  </si>
  <si>
    <t>CWW1.14</t>
  </si>
  <si>
    <t>Retail</t>
  </si>
  <si>
    <t>RET1.21</t>
  </si>
  <si>
    <t>Recharges - Total retail costs including third party and pension deficit repair costs - Total</t>
  </si>
  <si>
    <t>Enhancement - Water</t>
  </si>
  <si>
    <t>CW1.2</t>
  </si>
  <si>
    <t>Operating expenditure - Enhancement operating expenditure - Total</t>
  </si>
  <si>
    <t>CW1.9</t>
  </si>
  <si>
    <t>Capital expenditure - Enhancement capital expenditure - Total</t>
  </si>
  <si>
    <t>CW12.140</t>
  </si>
  <si>
    <t>2023-25 only</t>
  </si>
  <si>
    <t>Total transitional expenditure - Total transitional expenditure; water totex - Total</t>
  </si>
  <si>
    <t/>
  </si>
  <si>
    <t>CW17.140</t>
  </si>
  <si>
    <t>Total accelerated programme - Total accelerated programme expenditure; water totex - Total</t>
  </si>
  <si>
    <t>Enhancement - Wastewater</t>
  </si>
  <si>
    <t>CWW1.2</t>
  </si>
  <si>
    <t>CWW1.9</t>
  </si>
  <si>
    <t>CWW12.195</t>
  </si>
  <si>
    <t>Total enhancement - Total transitional expenditure; wastewater/bioresources totex - Total</t>
  </si>
  <si>
    <t>CWW17.195</t>
  </si>
  <si>
    <t>Total enhancement - Total enhancement expenditure; wastewater/bioresources totex - Total</t>
  </si>
  <si>
    <t xml:space="preserve"> </t>
  </si>
  <si>
    <t>•	The table above/below comprises Wholesale totex (net of grants &amp; contributions) plus transitional expenditure and Retail.
•	Note: Transitional expenditure is picked up within the midnight adjustments (given it is spend in AMP7) rather than headline PR24 Totex shown on the financial model dashboard and summary Ofwat Tables.
•	DPC and Alt Delivery is not included within the table below (but £85m for Havant Thicket is included within PR24 wholesale totex)
•	A point to note re DPC. £116m is included within the PR24 price control and bills as a cost/revenue pass through but is not included in the table below or the headline PR24 totex value.</t>
  </si>
  <si>
    <t>Footnote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</si>
</sst>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&quot;;&quot; &quot;@&quot; &quot;"/>
    <numFmt numFmtId="165" formatCode="#,##0.000_);\(#,##0.000\);&quot;-  &quot;;&quot; &quot;@&quot; &quot;"/>
  </numFmts>
  <fonts count="8" x14ac:knownFonts="1">
    <font>
      <sz val="8"/>
      <color theme="1"/>
      <name val="Tahoma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164" fontId="0" fillId="0" borderId="0" applyFont="0" applyFill="0" applyBorder="0" applyProtection="0">
      <alignment vertical="top"/>
    </xf>
    <xf numFmtId="164" fontId="1" fillId="0" borderId="0" applyFill="0" applyBorder="0" applyProtection="0">
      <alignment vertical="top"/>
    </xf>
  </cellStyleXfs>
  <cellXfs count="20">
    <xf numFmtId="164" fontId="0" fillId="0" borderId="0" xfId="0">
      <alignment vertical="top"/>
    </xf>
    <xf numFmtId="164" fontId="2" fillId="0" borderId="0" xfId="1" applyFont="1">
      <alignment vertical="top"/>
    </xf>
    <xf numFmtId="164" fontId="2" fillId="0" borderId="0" xfId="1" applyFont="1" applyAlignment="1">
      <alignment horizontal="center" vertical="top"/>
    </xf>
    <xf numFmtId="164" fontId="3" fillId="2" borderId="0" xfId="1" applyFont="1" applyFill="1">
      <alignment vertical="top"/>
    </xf>
    <xf numFmtId="164" fontId="3" fillId="2" borderId="0" xfId="1" applyFont="1" applyFill="1" applyAlignment="1">
      <alignment horizontal="center" vertical="top"/>
    </xf>
    <xf numFmtId="165" fontId="2" fillId="0" borderId="0" xfId="1" applyNumberFormat="1" applyFont="1">
      <alignment vertical="top"/>
    </xf>
    <xf numFmtId="164" fontId="4" fillId="0" borderId="0" xfId="1" applyFont="1" applyAlignment="1">
      <alignment horizontal="center" vertical="top"/>
    </xf>
    <xf numFmtId="165" fontId="2" fillId="0" borderId="2" xfId="1" applyNumberFormat="1" applyFont="1" applyBorder="1">
      <alignment vertical="top"/>
    </xf>
    <xf numFmtId="164" fontId="5" fillId="0" borderId="0" xfId="1" applyFont="1">
      <alignment vertical="top"/>
    </xf>
    <xf numFmtId="165" fontId="2" fillId="0" borderId="0" xfId="1" applyNumberFormat="1" applyFont="1" applyBorder="1">
      <alignment vertical="top"/>
    </xf>
    <xf numFmtId="165" fontId="2" fillId="3" borderId="0" xfId="1" applyNumberFormat="1" applyFont="1" applyFill="1">
      <alignment vertical="top"/>
    </xf>
    <xf numFmtId="165" fontId="3" fillId="0" borderId="3" xfId="1" applyNumberFormat="1" applyFont="1" applyBorder="1">
      <alignment vertical="top"/>
    </xf>
    <xf numFmtId="164" fontId="2" fillId="0" borderId="5" xfId="1" applyFont="1" applyBorder="1">
      <alignment vertical="top"/>
    </xf>
    <xf numFmtId="164" fontId="3" fillId="0" borderId="4" xfId="1" applyFont="1" applyBorder="1">
      <alignment vertical="top"/>
    </xf>
    <xf numFmtId="164" fontId="7" fillId="4" borderId="0" xfId="0" applyFont="1" applyFill="1" applyAlignment="1">
      <alignment vertical="center"/>
    </xf>
    <xf numFmtId="164" fontId="6" fillId="4" borderId="0" xfId="1" applyFont="1" applyFill="1" applyBorder="1" applyAlignment="1">
      <alignment vertical="center"/>
    </xf>
    <xf numFmtId="164" fontId="3" fillId="2" borderId="0" xfId="1" applyFont="1" applyFill="1" applyAlignment="1">
      <alignment horizontal="center" vertical="top" wrapText="1"/>
    </xf>
    <xf numFmtId="165" fontId="2" fillId="0" borderId="1" xfId="1" applyNumberFormat="1" applyFont="1" applyBorder="1">
      <alignment vertical="top"/>
    </xf>
    <xf numFmtId="164" fontId="2" fillId="2" borderId="0" xfId="1" applyFont="1" applyFill="1">
      <alignment vertical="top"/>
    </xf>
    <xf numFmtId="0" fontId="0" fillId="0" borderId="0" xfId="0" applyNumberFormat="1" applyAlignment="1">
      <alignment horizontal="left" vertical="top" wrapText="1"/>
    </xf>
  </cellXfs>
  <cellStyles count="2">
    <cellStyle name="Normal" xfId="0" builtinId="0"/>
    <cellStyle name="Normal 2" xfId="1" xr:uid="{0D7F66CD-D4B5-4D63-BADE-FF7331064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WOR\SHARED-WOR1-A\SHARED\FINANCE_NEW\Finance%20Team\PR24\Feb%2024%20Submission%20(WINEP%20mvt)\SRN_PR24-BP_v19%20Compliant%20WINEP%20February%202024%20Live.xlsb" TargetMode="External"/><Relationship Id="rId1" Type="http://schemas.openxmlformats.org/officeDocument/2006/relationships/externalLinkPath" Target="SRN_PR24-BP_v19%20Compliant%20WINEP%20February%202024%20Liv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Introduction"/>
      <sheetName val="Lists"/>
      <sheetName val="Changes Log"/>
      <sheetName val="Validation"/>
      <sheetName val="BTP Companies Change Log - SRN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8 AMP9 and DPC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0">
          <cell r="AB10">
            <v>156.60599999999999</v>
          </cell>
          <cell r="AH10">
            <v>152.839</v>
          </cell>
          <cell r="AN10">
            <v>152.74700000000001</v>
          </cell>
          <cell r="AT10">
            <v>162.38200000000001</v>
          </cell>
          <cell r="AZ10">
            <v>173.15300000000002</v>
          </cell>
        </row>
        <row r="11">
          <cell r="AB11">
            <v>61.899000000000001</v>
          </cell>
          <cell r="AH11">
            <v>48.182000000000002</v>
          </cell>
          <cell r="AN11">
            <v>43.040000000000006</v>
          </cell>
          <cell r="AT11">
            <v>42.548000000000002</v>
          </cell>
          <cell r="AZ11">
            <v>42.274000000000001</v>
          </cell>
        </row>
        <row r="12">
          <cell r="AB12">
            <v>1.2709999999999999</v>
          </cell>
          <cell r="AH12">
            <v>1.238</v>
          </cell>
          <cell r="AN12">
            <v>1.218</v>
          </cell>
          <cell r="AT12">
            <v>1.204</v>
          </cell>
          <cell r="AZ12">
            <v>1.202</v>
          </cell>
        </row>
        <row r="14">
          <cell r="AB14">
            <v>3.1040000000000001</v>
          </cell>
          <cell r="AH14">
            <v>3.0229999999999997</v>
          </cell>
          <cell r="AN14">
            <v>2.9750000000000001</v>
          </cell>
          <cell r="AT14">
            <v>2.96</v>
          </cell>
          <cell r="AZ14">
            <v>2.9550000000000001</v>
          </cell>
        </row>
        <row r="18">
          <cell r="AB18">
            <v>0</v>
          </cell>
          <cell r="AH18">
            <v>0</v>
          </cell>
          <cell r="AN18">
            <v>0</v>
          </cell>
          <cell r="AT18">
            <v>0</v>
          </cell>
          <cell r="AZ18">
            <v>0</v>
          </cell>
        </row>
        <row r="21">
          <cell r="AB21">
            <v>93.347000000000008</v>
          </cell>
          <cell r="AH21">
            <v>85.586999999999989</v>
          </cell>
          <cell r="AN21">
            <v>85.712000000000003</v>
          </cell>
          <cell r="AT21">
            <v>80.281000000000006</v>
          </cell>
          <cell r="AZ21">
            <v>79.330999999999989</v>
          </cell>
        </row>
        <row r="22">
          <cell r="AB22">
            <v>270.029</v>
          </cell>
          <cell r="AH22">
            <v>300.89599999999996</v>
          </cell>
          <cell r="AN22">
            <v>230.923</v>
          </cell>
          <cell r="AT22">
            <v>248.91300000000001</v>
          </cell>
          <cell r="AZ22">
            <v>204.083</v>
          </cell>
        </row>
        <row r="23">
          <cell r="AB23">
            <v>17.420999999999999</v>
          </cell>
          <cell r="AH23">
            <v>16.963999999999999</v>
          </cell>
          <cell r="AN23">
            <v>16.698</v>
          </cell>
          <cell r="AT23">
            <v>16.504000000000001</v>
          </cell>
          <cell r="AZ23">
            <v>16.472999999999999</v>
          </cell>
        </row>
        <row r="25">
          <cell r="AB25">
            <v>11.669</v>
          </cell>
          <cell r="AH25">
            <v>11.347999999999999</v>
          </cell>
          <cell r="AN25">
            <v>9.1670000000000016</v>
          </cell>
          <cell r="AT25">
            <v>7.7680000000000007</v>
          </cell>
          <cell r="AZ25">
            <v>6.0190000000000001</v>
          </cell>
        </row>
        <row r="29">
          <cell r="AB29">
            <v>30.162999999999997</v>
          </cell>
          <cell r="AH29">
            <v>29.356000000000002</v>
          </cell>
          <cell r="AN29">
            <v>26.895</v>
          </cell>
          <cell r="AT29">
            <v>25.289000000000001</v>
          </cell>
          <cell r="AZ29">
            <v>23.506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163">
          <cell r="J163">
            <v>0</v>
          </cell>
          <cell r="P163">
            <v>40.031000000000006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163">
          <cell r="J163">
            <v>0</v>
          </cell>
          <cell r="P163">
            <v>0</v>
          </cell>
        </row>
      </sheetData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0">
          <cell r="AV10">
            <v>208.19099999999997</v>
          </cell>
          <cell r="BG10">
            <v>211.47200000000004</v>
          </cell>
          <cell r="BR10">
            <v>220.80100000000002</v>
          </cell>
          <cell r="CC10">
            <v>225.012</v>
          </cell>
          <cell r="CN10">
            <v>228.673</v>
          </cell>
        </row>
        <row r="11">
          <cell r="AV11">
            <v>32.742000000000004</v>
          </cell>
          <cell r="BG11">
            <v>41.878999999999998</v>
          </cell>
          <cell r="BR11">
            <v>28.338000000000001</v>
          </cell>
          <cell r="CC11">
            <v>16.858000000000001</v>
          </cell>
          <cell r="CN11">
            <v>30.627000000000002</v>
          </cell>
        </row>
        <row r="12">
          <cell r="AV12">
            <v>0</v>
          </cell>
          <cell r="BG12">
            <v>0</v>
          </cell>
          <cell r="BR12">
            <v>0</v>
          </cell>
          <cell r="CC12">
            <v>0</v>
          </cell>
          <cell r="CN12">
            <v>0</v>
          </cell>
        </row>
        <row r="14">
          <cell r="AV14">
            <v>2.1539999999999999</v>
          </cell>
          <cell r="BG14">
            <v>2.1179999999999999</v>
          </cell>
          <cell r="BR14">
            <v>2.0950000000000002</v>
          </cell>
          <cell r="CC14">
            <v>2.081</v>
          </cell>
          <cell r="CN14">
            <v>2.08</v>
          </cell>
        </row>
        <row r="18">
          <cell r="AV18">
            <v>0</v>
          </cell>
          <cell r="BG18">
            <v>0</v>
          </cell>
          <cell r="BR18">
            <v>0</v>
          </cell>
          <cell r="CC18">
            <v>0</v>
          </cell>
          <cell r="CN18">
            <v>0</v>
          </cell>
        </row>
        <row r="21">
          <cell r="AV21">
            <v>198.97000000000003</v>
          </cell>
          <cell r="BG21">
            <v>200.83799999999999</v>
          </cell>
          <cell r="BR21">
            <v>205.05500000000001</v>
          </cell>
          <cell r="CC21">
            <v>176.62</v>
          </cell>
          <cell r="CN21">
            <v>167.75400000000002</v>
          </cell>
        </row>
        <row r="22">
          <cell r="AV22">
            <v>289.05399999999997</v>
          </cell>
          <cell r="BG22">
            <v>598.74</v>
          </cell>
          <cell r="BR22">
            <v>425.30699999999996</v>
          </cell>
          <cell r="CC22">
            <v>317.13400000000001</v>
          </cell>
          <cell r="CN22">
            <v>152.61200000000002</v>
          </cell>
        </row>
        <row r="23">
          <cell r="AV23">
            <v>20.303000000000001</v>
          </cell>
          <cell r="BG23">
            <v>19.952000000000002</v>
          </cell>
          <cell r="BR23">
            <v>19.755999999999997</v>
          </cell>
          <cell r="CC23">
            <v>16.311</v>
          </cell>
          <cell r="CN23">
            <v>16.3</v>
          </cell>
        </row>
        <row r="25">
          <cell r="AV25">
            <v>2.2069999999999999</v>
          </cell>
          <cell r="BG25">
            <v>2.149</v>
          </cell>
          <cell r="BR25">
            <v>2.129</v>
          </cell>
          <cell r="CC25">
            <v>2.101</v>
          </cell>
          <cell r="CN25">
            <v>2.0609999999999999</v>
          </cell>
        </row>
        <row r="29">
          <cell r="AV29">
            <v>22.391000000000002</v>
          </cell>
          <cell r="BG29">
            <v>21.988</v>
          </cell>
          <cell r="BR29">
            <v>21.772000000000002</v>
          </cell>
          <cell r="CC29">
            <v>18.300999999999998</v>
          </cell>
          <cell r="CN29">
            <v>18.259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213">
          <cell r="J213">
            <v>0</v>
          </cell>
          <cell r="P213">
            <v>17.332000000000001</v>
          </cell>
        </row>
      </sheetData>
      <sheetData sheetId="115" refreshError="1"/>
      <sheetData sheetId="116" refreshError="1"/>
      <sheetData sheetId="117" refreshError="1"/>
      <sheetData sheetId="118" refreshError="1"/>
      <sheetData sheetId="119">
        <row r="213">
          <cell r="J213">
            <v>0</v>
          </cell>
          <cell r="P213">
            <v>28.594999999999999</v>
          </cell>
        </row>
      </sheetData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>
        <row r="36">
          <cell r="P36">
            <v>67.736000000000004</v>
          </cell>
          <cell r="S36">
            <v>68.366</v>
          </cell>
          <cell r="V36">
            <v>81.171000000000006</v>
          </cell>
          <cell r="Y36">
            <v>76.772000000000006</v>
          </cell>
          <cell r="AB36">
            <v>73.387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9BCD-F404-4325-80EB-F76D8D199AC8}">
  <dimension ref="C1:N55"/>
  <sheetViews>
    <sheetView tabSelected="1" topLeftCell="A27" zoomScaleNormal="100" workbookViewId="0">
      <selection activeCell="K26" sqref="K26"/>
    </sheetView>
  </sheetViews>
  <sheetFormatPr defaultRowHeight="10.199999999999999" x14ac:dyDescent="0.2"/>
  <cols>
    <col min="3" max="3" width="20.140625" customWidth="1"/>
    <col min="4" max="4" width="17.42578125" customWidth="1"/>
    <col min="5" max="5" width="102" customWidth="1"/>
    <col min="8" max="8" width="9.28515625" bestFit="1" customWidth="1"/>
    <col min="9" max="13" width="10.5703125" bestFit="1" customWidth="1"/>
    <col min="14" max="14" width="15.140625" customWidth="1"/>
  </cols>
  <sheetData>
    <row r="1" spans="3:14" ht="30.75" customHeight="1" x14ac:dyDescent="0.2">
      <c r="C1" s="15" t="s">
        <v>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4" spans="3:14" ht="26.4" x14ac:dyDescent="0.2">
      <c r="C4" s="16" t="s">
        <v>1</v>
      </c>
      <c r="D4" s="4" t="s">
        <v>2</v>
      </c>
      <c r="E4" s="1"/>
      <c r="F4" s="1"/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/>
    </row>
    <row r="5" spans="3:14" ht="13.2" x14ac:dyDescent="0.2">
      <c r="C5" s="1"/>
      <c r="D5" s="2"/>
      <c r="E5" s="3" t="s">
        <v>10</v>
      </c>
      <c r="F5" s="18"/>
      <c r="G5" s="18"/>
      <c r="H5" s="18"/>
      <c r="I5" s="18"/>
      <c r="J5" s="18"/>
      <c r="K5" s="18"/>
      <c r="L5" s="18"/>
      <c r="M5" s="18"/>
      <c r="N5" s="18"/>
    </row>
    <row r="6" spans="3:14" ht="13.2" x14ac:dyDescent="0.2">
      <c r="C6" s="1" t="s">
        <v>11</v>
      </c>
      <c r="D6" s="6" t="s">
        <v>12</v>
      </c>
      <c r="E6" s="1" t="s">
        <v>13</v>
      </c>
      <c r="F6" s="1" t="s">
        <v>14</v>
      </c>
      <c r="G6" s="10"/>
      <c r="H6" s="10"/>
      <c r="I6" s="5">
        <f>[1]CW1!$AB$10</f>
        <v>156.60599999999999</v>
      </c>
      <c r="J6" s="5">
        <f>[1]CW1!$AH$10</f>
        <v>152.839</v>
      </c>
      <c r="K6" s="5">
        <f>[1]CW1!$AN$10</f>
        <v>152.74700000000001</v>
      </c>
      <c r="L6" s="5">
        <f>[1]CW1!$AT$10</f>
        <v>162.38200000000001</v>
      </c>
      <c r="M6" s="5">
        <f>[1]CW1!$AZ$10</f>
        <v>173.15300000000002</v>
      </c>
      <c r="N6" s="5">
        <f t="shared" ref="N6:N11" si="0">SUM(I6:M6)</f>
        <v>797.72700000000009</v>
      </c>
    </row>
    <row r="7" spans="3:14" ht="13.2" x14ac:dyDescent="0.2">
      <c r="C7" s="1" t="s">
        <v>15</v>
      </c>
      <c r="D7" s="6" t="s">
        <v>12</v>
      </c>
      <c r="E7" s="1" t="s">
        <v>16</v>
      </c>
      <c r="F7" s="1" t="s">
        <v>14</v>
      </c>
      <c r="G7" s="10"/>
      <c r="H7" s="10"/>
      <c r="I7" s="5">
        <f>[1]CW1!$AB$21</f>
        <v>93.347000000000008</v>
      </c>
      <c r="J7" s="5">
        <f>[1]CW1!$AH$21</f>
        <v>85.586999999999989</v>
      </c>
      <c r="K7" s="5">
        <f>[1]CW1!$AN$21</f>
        <v>85.712000000000003</v>
      </c>
      <c r="L7" s="5">
        <f>[1]CW1!$AT$21</f>
        <v>80.281000000000006</v>
      </c>
      <c r="M7" s="5">
        <f>[1]CW1!$AZ$21</f>
        <v>79.330999999999989</v>
      </c>
      <c r="N7" s="5">
        <f t="shared" si="0"/>
        <v>424.25800000000004</v>
      </c>
    </row>
    <row r="8" spans="3:14" ht="13.2" x14ac:dyDescent="0.2">
      <c r="C8" s="1" t="s">
        <v>17</v>
      </c>
      <c r="D8" s="6" t="s">
        <v>12</v>
      </c>
      <c r="E8" s="5" t="s">
        <v>18</v>
      </c>
      <c r="F8" s="5" t="s">
        <v>14</v>
      </c>
      <c r="G8" s="10"/>
      <c r="H8" s="10"/>
      <c r="I8" s="5">
        <f>[1]CW1!$AB$12</f>
        <v>1.2709999999999999</v>
      </c>
      <c r="J8" s="5">
        <f>[1]CW1!$AH$12</f>
        <v>1.238</v>
      </c>
      <c r="K8" s="5">
        <f>[1]CW1!$AN$12</f>
        <v>1.218</v>
      </c>
      <c r="L8" s="5">
        <f>[1]CW1!$AT$12</f>
        <v>1.204</v>
      </c>
      <c r="M8" s="5">
        <f>[1]CW1!$AZ$12</f>
        <v>1.202</v>
      </c>
      <c r="N8" s="5">
        <f t="shared" si="0"/>
        <v>6.133</v>
      </c>
    </row>
    <row r="9" spans="3:14" ht="13.2" x14ac:dyDescent="0.2">
      <c r="C9" s="1" t="s">
        <v>19</v>
      </c>
      <c r="D9" s="6" t="s">
        <v>12</v>
      </c>
      <c r="E9" s="5" t="s">
        <v>20</v>
      </c>
      <c r="F9" s="5" t="s">
        <v>14</v>
      </c>
      <c r="G9" s="10"/>
      <c r="H9" s="10"/>
      <c r="I9" s="5">
        <f>[1]CW1!$AB$23</f>
        <v>17.420999999999999</v>
      </c>
      <c r="J9" s="5">
        <f>[1]CW1!$AH$23</f>
        <v>16.963999999999999</v>
      </c>
      <c r="K9" s="5">
        <f>[1]CW1!$AN$23</f>
        <v>16.698</v>
      </c>
      <c r="L9" s="5">
        <f>[1]CW1!$AT$23</f>
        <v>16.504000000000001</v>
      </c>
      <c r="M9" s="5">
        <f>[1]CW1!$AZ$23</f>
        <v>16.472999999999999</v>
      </c>
      <c r="N9" s="5">
        <f t="shared" si="0"/>
        <v>84.06</v>
      </c>
    </row>
    <row r="10" spans="3:14" ht="13.2" x14ac:dyDescent="0.2">
      <c r="C10" s="1" t="s">
        <v>21</v>
      </c>
      <c r="D10" s="6" t="s">
        <v>12</v>
      </c>
      <c r="E10" s="5" t="s">
        <v>22</v>
      </c>
      <c r="F10" s="5" t="s">
        <v>14</v>
      </c>
      <c r="G10" s="10"/>
      <c r="H10" s="10"/>
      <c r="I10" s="5">
        <f>[1]CW1!$AB$14</f>
        <v>3.1040000000000001</v>
      </c>
      <c r="J10" s="5">
        <f>[1]CW1!$AH$14</f>
        <v>3.0229999999999997</v>
      </c>
      <c r="K10" s="5">
        <f>[1]CW1!$AN$14</f>
        <v>2.9750000000000001</v>
      </c>
      <c r="L10" s="5">
        <f>[1]CW1!$AT$14</f>
        <v>2.96</v>
      </c>
      <c r="M10" s="5">
        <f>[1]CW1!$AZ$14</f>
        <v>2.9550000000000001</v>
      </c>
      <c r="N10" s="5">
        <f t="shared" si="0"/>
        <v>15.017000000000001</v>
      </c>
    </row>
    <row r="11" spans="3:14" ht="13.2" x14ac:dyDescent="0.2">
      <c r="C11" s="1" t="s">
        <v>23</v>
      </c>
      <c r="D11" s="6" t="s">
        <v>12</v>
      </c>
      <c r="E11" s="5" t="s">
        <v>24</v>
      </c>
      <c r="F11" s="5" t="s">
        <v>14</v>
      </c>
      <c r="G11" s="10"/>
      <c r="H11" s="10"/>
      <c r="I11" s="5">
        <f>[1]CW1!$AB$25</f>
        <v>11.669</v>
      </c>
      <c r="J11" s="5">
        <f>[1]CW1!$AH$25</f>
        <v>11.347999999999999</v>
      </c>
      <c r="K11" s="5">
        <f>[1]CW1!$AN$25</f>
        <v>9.1670000000000016</v>
      </c>
      <c r="L11" s="5">
        <f>[1]CW1!$AT$25</f>
        <v>7.7680000000000007</v>
      </c>
      <c r="M11" s="5">
        <f>[1]CW1!$AZ$25</f>
        <v>6.0190000000000001</v>
      </c>
      <c r="N11" s="7">
        <f t="shared" si="0"/>
        <v>45.970999999999997</v>
      </c>
    </row>
    <row r="12" spans="3:14" ht="13.2" x14ac:dyDescent="0.2"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7">
        <f>SUM(N6:N11)</f>
        <v>1373.1660000000002</v>
      </c>
    </row>
    <row r="13" spans="3:14" ht="13.2" x14ac:dyDescent="0.2">
      <c r="C13" s="1"/>
      <c r="D13" s="2"/>
      <c r="E13" s="8" t="s">
        <v>25</v>
      </c>
      <c r="F13" s="1"/>
      <c r="G13" s="1"/>
      <c r="H13" s="1"/>
      <c r="I13" s="1"/>
      <c r="J13" s="1"/>
      <c r="K13" s="1"/>
      <c r="L13" s="1"/>
      <c r="M13" s="1"/>
      <c r="N13" s="1"/>
    </row>
    <row r="14" spans="3:14" ht="13.2" x14ac:dyDescent="0.2">
      <c r="C14" s="1" t="s">
        <v>26</v>
      </c>
      <c r="D14" s="6" t="s">
        <v>12</v>
      </c>
      <c r="E14" s="5" t="s">
        <v>27</v>
      </c>
      <c r="F14" s="5" t="s">
        <v>14</v>
      </c>
      <c r="G14" s="10"/>
      <c r="H14" s="10"/>
      <c r="I14" s="5">
        <f>[1]CW1!$AB$18</f>
        <v>0</v>
      </c>
      <c r="J14" s="5">
        <f>[1]CW1!$AH$18</f>
        <v>0</v>
      </c>
      <c r="K14" s="5">
        <f>[1]CW1!$AN$18</f>
        <v>0</v>
      </c>
      <c r="L14" s="5">
        <f>[1]CW1!$AT$18</f>
        <v>0</v>
      </c>
      <c r="M14" s="5">
        <f>[1]CW1!$AZ$18</f>
        <v>0</v>
      </c>
      <c r="N14" s="5">
        <f>SUM(I14:M14)</f>
        <v>0</v>
      </c>
    </row>
    <row r="15" spans="3:14" ht="13.2" x14ac:dyDescent="0.2">
      <c r="C15" s="1" t="s">
        <v>28</v>
      </c>
      <c r="D15" s="6" t="s">
        <v>12</v>
      </c>
      <c r="E15" s="5" t="s">
        <v>29</v>
      </c>
      <c r="F15" s="5" t="s">
        <v>14</v>
      </c>
      <c r="G15" s="10"/>
      <c r="H15" s="10"/>
      <c r="I15" s="5">
        <f>[1]CW1!$AB$29</f>
        <v>30.162999999999997</v>
      </c>
      <c r="J15" s="5">
        <f>[1]CW1!$AH$29</f>
        <v>29.356000000000002</v>
      </c>
      <c r="K15" s="5">
        <f>[1]CW1!$AN$29</f>
        <v>26.895</v>
      </c>
      <c r="L15" s="5">
        <f>[1]CW1!$AT$29</f>
        <v>25.289000000000001</v>
      </c>
      <c r="M15" s="5">
        <f>[1]CW1!$AZ$29</f>
        <v>23.506</v>
      </c>
      <c r="N15" s="7">
        <f>SUM(I15:M15)</f>
        <v>135.209</v>
      </c>
    </row>
    <row r="16" spans="3:14" ht="13.2" x14ac:dyDescent="0.2">
      <c r="C16" s="1"/>
      <c r="D16" s="2"/>
      <c r="E16" s="1"/>
      <c r="F16" s="1"/>
      <c r="G16" s="1"/>
      <c r="H16" s="1"/>
      <c r="I16" s="1"/>
      <c r="J16" s="1"/>
      <c r="K16" s="1"/>
      <c r="L16" s="1"/>
      <c r="M16" s="1"/>
      <c r="N16" s="17">
        <f>N12-N14-N15</f>
        <v>1237.9570000000001</v>
      </c>
    </row>
    <row r="17" spans="3:14" ht="13.2" x14ac:dyDescent="0.2"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5"/>
    </row>
    <row r="18" spans="3:14" ht="13.2" x14ac:dyDescent="0.2">
      <c r="C18" s="1"/>
      <c r="D18" s="2"/>
      <c r="E18" s="3" t="s">
        <v>30</v>
      </c>
      <c r="F18" s="18"/>
      <c r="G18" s="18"/>
      <c r="H18" s="18"/>
      <c r="I18" s="18"/>
      <c r="J18" s="18"/>
      <c r="K18" s="18"/>
      <c r="L18" s="18"/>
      <c r="M18" s="18"/>
      <c r="N18" s="18"/>
    </row>
    <row r="19" spans="3:14" ht="13.2" x14ac:dyDescent="0.2">
      <c r="C19" s="1" t="s">
        <v>31</v>
      </c>
      <c r="D19" s="6" t="s">
        <v>12</v>
      </c>
      <c r="E19" s="1" t="s">
        <v>13</v>
      </c>
      <c r="F19" s="1" t="s">
        <v>14</v>
      </c>
      <c r="G19" s="10"/>
      <c r="H19" s="10"/>
      <c r="I19" s="5">
        <f>[1]CWW1!$AV$10</f>
        <v>208.19099999999997</v>
      </c>
      <c r="J19" s="5">
        <f>[1]CWW1!$BG$10</f>
        <v>211.47200000000004</v>
      </c>
      <c r="K19" s="5">
        <f>[1]CWW1!$BR$10</f>
        <v>220.80100000000002</v>
      </c>
      <c r="L19" s="5">
        <f>[1]CWW1!$CC$10</f>
        <v>225.012</v>
      </c>
      <c r="M19" s="5">
        <f>[1]CWW1!$CN$10</f>
        <v>228.673</v>
      </c>
      <c r="N19" s="5">
        <f t="shared" ref="N19:N24" si="1">SUM(I19:M19)</f>
        <v>1094.1490000000001</v>
      </c>
    </row>
    <row r="20" spans="3:14" ht="13.2" x14ac:dyDescent="0.2">
      <c r="C20" s="1" t="s">
        <v>32</v>
      </c>
      <c r="D20" s="6" t="s">
        <v>12</v>
      </c>
      <c r="E20" s="1" t="s">
        <v>16</v>
      </c>
      <c r="F20" s="1" t="s">
        <v>14</v>
      </c>
      <c r="G20" s="10"/>
      <c r="H20" s="10"/>
      <c r="I20" s="5">
        <f>[1]CWW1!$AV$21</f>
        <v>198.97000000000003</v>
      </c>
      <c r="J20" s="5">
        <f>[1]CWW1!$BG$21</f>
        <v>200.83799999999999</v>
      </c>
      <c r="K20" s="5">
        <f>[1]CWW1!$BR$21</f>
        <v>205.05500000000001</v>
      </c>
      <c r="L20" s="5">
        <f>[1]CWW1!$CC$21</f>
        <v>176.62</v>
      </c>
      <c r="M20" s="5">
        <f>[1]CWW1!$CN$21</f>
        <v>167.75400000000002</v>
      </c>
      <c r="N20" s="5">
        <f t="shared" si="1"/>
        <v>949.23700000000008</v>
      </c>
    </row>
    <row r="21" spans="3:14" ht="13.2" x14ac:dyDescent="0.2">
      <c r="C21" s="1" t="s">
        <v>33</v>
      </c>
      <c r="D21" s="6" t="s">
        <v>12</v>
      </c>
      <c r="E21" s="5" t="s">
        <v>34</v>
      </c>
      <c r="F21" s="5" t="s">
        <v>14</v>
      </c>
      <c r="G21" s="10"/>
      <c r="H21" s="10"/>
      <c r="I21" s="5">
        <f>[1]CWW1!$AV$12</f>
        <v>0</v>
      </c>
      <c r="J21" s="5">
        <f>[1]CWW1!$BG$12</f>
        <v>0</v>
      </c>
      <c r="K21" s="5">
        <f>[1]CWW1!$BR$12</f>
        <v>0</v>
      </c>
      <c r="L21" s="5">
        <f>[1]CWW1!$CC$12</f>
        <v>0</v>
      </c>
      <c r="M21" s="5">
        <f>[1]CWW1!$CN$12</f>
        <v>0</v>
      </c>
      <c r="N21" s="5">
        <f t="shared" si="1"/>
        <v>0</v>
      </c>
    </row>
    <row r="22" spans="3:14" ht="13.2" x14ac:dyDescent="0.2">
      <c r="C22" s="1" t="s">
        <v>35</v>
      </c>
      <c r="D22" s="6" t="s">
        <v>12</v>
      </c>
      <c r="E22" s="5" t="s">
        <v>36</v>
      </c>
      <c r="F22" s="5" t="s">
        <v>14</v>
      </c>
      <c r="G22" s="10"/>
      <c r="H22" s="10"/>
      <c r="I22" s="5">
        <f>[1]CWW1!$AV$23</f>
        <v>20.303000000000001</v>
      </c>
      <c r="J22" s="5">
        <f>[1]CWW1!$BG$23</f>
        <v>19.952000000000002</v>
      </c>
      <c r="K22" s="5">
        <f>[1]CWW1!$BR$23</f>
        <v>19.755999999999997</v>
      </c>
      <c r="L22" s="5">
        <f>[1]CWW1!$CC$23</f>
        <v>16.311</v>
      </c>
      <c r="M22" s="5">
        <f>[1]CWW1!$CN$23</f>
        <v>16.3</v>
      </c>
      <c r="N22" s="9">
        <f t="shared" si="1"/>
        <v>92.622</v>
      </c>
    </row>
    <row r="23" spans="3:14" ht="13.2" x14ac:dyDescent="0.2">
      <c r="C23" s="1" t="s">
        <v>37</v>
      </c>
      <c r="D23" s="6" t="s">
        <v>12</v>
      </c>
      <c r="E23" s="5" t="s">
        <v>38</v>
      </c>
      <c r="F23" s="5" t="s">
        <v>14</v>
      </c>
      <c r="G23" s="10"/>
      <c r="H23" s="10"/>
      <c r="I23" s="5">
        <f>[1]CWW1!$AV$14</f>
        <v>2.1539999999999999</v>
      </c>
      <c r="J23" s="5">
        <f>[1]CWW1!$BG$14</f>
        <v>2.1179999999999999</v>
      </c>
      <c r="K23" s="5">
        <f>[1]CWW1!$BR$14</f>
        <v>2.0950000000000002</v>
      </c>
      <c r="L23" s="5">
        <f>[1]CWW1!$CC$14</f>
        <v>2.081</v>
      </c>
      <c r="M23" s="5">
        <f>[1]CWW1!$CN$14</f>
        <v>2.08</v>
      </c>
      <c r="N23" s="9">
        <f t="shared" si="1"/>
        <v>10.528</v>
      </c>
    </row>
    <row r="24" spans="3:14" ht="13.2" x14ac:dyDescent="0.2">
      <c r="C24" s="1" t="s">
        <v>39</v>
      </c>
      <c r="D24" s="6" t="s">
        <v>12</v>
      </c>
      <c r="E24" s="5" t="s">
        <v>24</v>
      </c>
      <c r="F24" s="5" t="s">
        <v>14</v>
      </c>
      <c r="G24" s="10"/>
      <c r="H24" s="10"/>
      <c r="I24" s="5">
        <f>[1]CWW1!$AV$25</f>
        <v>2.2069999999999999</v>
      </c>
      <c r="J24" s="5">
        <f>[1]CWW1!$BG$25</f>
        <v>2.149</v>
      </c>
      <c r="K24" s="5">
        <f>[1]CWW1!$BR$25</f>
        <v>2.129</v>
      </c>
      <c r="L24" s="5">
        <f>[1]CWW1!$CC$25</f>
        <v>2.101</v>
      </c>
      <c r="M24" s="5">
        <f>[1]CWW1!$CN$25</f>
        <v>2.0609999999999999</v>
      </c>
      <c r="N24" s="7">
        <f t="shared" si="1"/>
        <v>10.646999999999998</v>
      </c>
    </row>
    <row r="25" spans="3:14" ht="13.2" x14ac:dyDescent="0.2"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7">
        <f>SUM(N19:N24)</f>
        <v>2157.183</v>
      </c>
    </row>
    <row r="26" spans="3:14" ht="13.2" x14ac:dyDescent="0.2">
      <c r="C26" s="1"/>
      <c r="D26" s="2"/>
      <c r="E26" s="8" t="s">
        <v>25</v>
      </c>
      <c r="F26" s="1"/>
      <c r="G26" s="1"/>
      <c r="H26" s="1"/>
      <c r="I26" s="1"/>
      <c r="J26" s="1"/>
      <c r="K26" s="1"/>
      <c r="L26" s="1"/>
      <c r="M26" s="1"/>
      <c r="N26" s="1"/>
    </row>
    <row r="27" spans="3:14" ht="13.2" x14ac:dyDescent="0.2">
      <c r="C27" s="1" t="s">
        <v>40</v>
      </c>
      <c r="D27" s="6" t="s">
        <v>12</v>
      </c>
      <c r="E27" s="5" t="s">
        <v>27</v>
      </c>
      <c r="F27" s="5" t="s">
        <v>14</v>
      </c>
      <c r="G27" s="10"/>
      <c r="H27" s="10"/>
      <c r="I27" s="5">
        <f>[1]CWW1!$AV$18</f>
        <v>0</v>
      </c>
      <c r="J27" s="5">
        <f>[1]CWW1!$BG$18</f>
        <v>0</v>
      </c>
      <c r="K27" s="5">
        <f>[1]CWW1!$BR$18</f>
        <v>0</v>
      </c>
      <c r="L27" s="5">
        <f>[1]CWW1!$CC$18</f>
        <v>0</v>
      </c>
      <c r="M27" s="5">
        <f>[1]CWW1!$CN$18</f>
        <v>0</v>
      </c>
      <c r="N27" s="5">
        <f>SUM(I27:M27)</f>
        <v>0</v>
      </c>
    </row>
    <row r="28" spans="3:14" ht="13.2" x14ac:dyDescent="0.2">
      <c r="C28" s="1" t="s">
        <v>41</v>
      </c>
      <c r="D28" s="6" t="s">
        <v>12</v>
      </c>
      <c r="E28" s="5" t="s">
        <v>29</v>
      </c>
      <c r="F28" s="5" t="s">
        <v>14</v>
      </c>
      <c r="G28" s="10"/>
      <c r="H28" s="10"/>
      <c r="I28" s="5">
        <f>[1]CWW1!$AV$29</f>
        <v>22.391000000000002</v>
      </c>
      <c r="J28" s="5">
        <f>[1]CWW1!$BG$29</f>
        <v>21.988</v>
      </c>
      <c r="K28" s="5">
        <f>[1]CWW1!$BR$29</f>
        <v>21.772000000000002</v>
      </c>
      <c r="L28" s="5">
        <f>[1]CWW1!$CC$29</f>
        <v>18.300999999999998</v>
      </c>
      <c r="M28" s="5">
        <f>[1]CWW1!$CN$29</f>
        <v>18.259</v>
      </c>
      <c r="N28" s="7">
        <f>SUM(I28:M28)</f>
        <v>102.71100000000001</v>
      </c>
    </row>
    <row r="29" spans="3:14" ht="13.2" x14ac:dyDescent="0.2"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7">
        <f>N25-N27-N28</f>
        <v>2054.4719999999998</v>
      </c>
    </row>
    <row r="30" spans="3:14" ht="13.2" x14ac:dyDescent="0.2"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5"/>
    </row>
    <row r="31" spans="3:14" ht="13.2" x14ac:dyDescent="0.2">
      <c r="C31" s="1"/>
      <c r="D31" s="2"/>
      <c r="E31" s="3" t="s">
        <v>42</v>
      </c>
      <c r="F31" s="18"/>
      <c r="G31" s="18"/>
      <c r="H31" s="18"/>
      <c r="I31" s="18"/>
      <c r="J31" s="18"/>
      <c r="K31" s="18"/>
      <c r="L31" s="18"/>
      <c r="M31" s="18"/>
      <c r="N31" s="18"/>
    </row>
    <row r="32" spans="3:14" ht="13.2" x14ac:dyDescent="0.2">
      <c r="C32" s="1" t="s">
        <v>43</v>
      </c>
      <c r="D32" s="2"/>
      <c r="E32" s="1" t="s">
        <v>44</v>
      </c>
      <c r="F32" s="1" t="s">
        <v>14</v>
      </c>
      <c r="G32" s="10"/>
      <c r="H32" s="10"/>
      <c r="I32" s="5">
        <f>[1]RET1!$P$36</f>
        <v>67.736000000000004</v>
      </c>
      <c r="J32" s="5">
        <f>[1]RET1!$S$36</f>
        <v>68.366</v>
      </c>
      <c r="K32" s="5">
        <f>[1]RET1!$V$36</f>
        <v>81.171000000000006</v>
      </c>
      <c r="L32" s="5">
        <f>[1]RET1!$Y$36</f>
        <v>76.772000000000006</v>
      </c>
      <c r="M32" s="5">
        <f>[1]RET1!$AB$36</f>
        <v>73.387</v>
      </c>
      <c r="N32" s="5">
        <f>SUM(I32:M32)</f>
        <v>367.43200000000002</v>
      </c>
    </row>
    <row r="33" spans="3:14" ht="13.2" x14ac:dyDescent="0.2">
      <c r="C33" s="1"/>
      <c r="D33" s="2"/>
      <c r="E33" s="1"/>
      <c r="F33" s="1"/>
      <c r="G33" s="1"/>
      <c r="H33" s="1"/>
      <c r="I33" s="1"/>
      <c r="J33" s="1"/>
      <c r="K33" s="1"/>
      <c r="L33" s="1"/>
      <c r="N33" s="5"/>
    </row>
    <row r="34" spans="3:14" ht="13.2" x14ac:dyDescent="0.2">
      <c r="C34" s="1"/>
      <c r="D34" s="2"/>
      <c r="E34" s="3" t="s">
        <v>45</v>
      </c>
      <c r="F34" s="18"/>
      <c r="G34" s="18"/>
      <c r="H34" s="18"/>
      <c r="I34" s="18"/>
      <c r="J34" s="18"/>
      <c r="K34" s="18"/>
      <c r="L34" s="18"/>
      <c r="M34" s="18"/>
      <c r="N34" s="18"/>
    </row>
    <row r="35" spans="3:14" ht="13.2" x14ac:dyDescent="0.2">
      <c r="C35" s="1" t="s">
        <v>46</v>
      </c>
      <c r="D35" s="6" t="s">
        <v>12</v>
      </c>
      <c r="E35" s="1" t="s">
        <v>47</v>
      </c>
      <c r="F35" s="1" t="s">
        <v>14</v>
      </c>
      <c r="G35" s="10"/>
      <c r="H35" s="10"/>
      <c r="I35" s="5">
        <f>[1]CW1!$AB$11</f>
        <v>61.899000000000001</v>
      </c>
      <c r="J35" s="5">
        <f>[1]CW1!$AH$11</f>
        <v>48.182000000000002</v>
      </c>
      <c r="K35" s="5">
        <f>[1]CW1!$AN$11</f>
        <v>43.040000000000006</v>
      </c>
      <c r="L35" s="5">
        <f>[1]CW1!$AT$11</f>
        <v>42.548000000000002</v>
      </c>
      <c r="M35" s="5">
        <f>[1]CW1!$AZ$11</f>
        <v>42.274000000000001</v>
      </c>
      <c r="N35" s="5">
        <f>SUM(G35:M35)</f>
        <v>237.94300000000001</v>
      </c>
    </row>
    <row r="36" spans="3:14" ht="13.2" x14ac:dyDescent="0.2">
      <c r="C36" s="1" t="s">
        <v>48</v>
      </c>
      <c r="D36" s="6" t="s">
        <v>12</v>
      </c>
      <c r="E36" s="1" t="s">
        <v>49</v>
      </c>
      <c r="F36" s="1" t="s">
        <v>14</v>
      </c>
      <c r="G36" s="10"/>
      <c r="H36" s="10"/>
      <c r="I36" s="5">
        <f>[1]CW1!$AB$22</f>
        <v>270.029</v>
      </c>
      <c r="J36" s="5">
        <f>[1]CW1!$AH$22</f>
        <v>300.89599999999996</v>
      </c>
      <c r="K36" s="5">
        <f>[1]CW1!$AN$22</f>
        <v>230.923</v>
      </c>
      <c r="L36" s="5">
        <f>[1]CW1!$AT$22</f>
        <v>248.91300000000001</v>
      </c>
      <c r="M36" s="5">
        <f>[1]CW1!$AZ$22</f>
        <v>204.083</v>
      </c>
      <c r="N36" s="5">
        <f t="shared" ref="N36:N38" si="2">SUM(G36:M36)</f>
        <v>1254.8440000000001</v>
      </c>
    </row>
    <row r="37" spans="3:14" ht="13.2" x14ac:dyDescent="0.2">
      <c r="C37" s="1" t="s">
        <v>50</v>
      </c>
      <c r="D37" s="6" t="s">
        <v>51</v>
      </c>
      <c r="E37" s="5" t="s">
        <v>52</v>
      </c>
      <c r="F37" s="5" t="s">
        <v>14</v>
      </c>
      <c r="G37" s="5">
        <f>[1]CW12!$J$163</f>
        <v>0</v>
      </c>
      <c r="H37" s="5">
        <f>[1]CW12!$P$163</f>
        <v>40.031000000000006</v>
      </c>
      <c r="I37" s="10" t="s">
        <v>53</v>
      </c>
      <c r="J37" s="10" t="s">
        <v>53</v>
      </c>
      <c r="K37" s="10" t="s">
        <v>53</v>
      </c>
      <c r="L37" s="10" t="s">
        <v>53</v>
      </c>
      <c r="M37" s="10" t="s">
        <v>53</v>
      </c>
      <c r="N37" s="5">
        <f t="shared" si="2"/>
        <v>40.031000000000006</v>
      </c>
    </row>
    <row r="38" spans="3:14" ht="13.2" x14ac:dyDescent="0.2">
      <c r="C38" s="1" t="s">
        <v>54</v>
      </c>
      <c r="D38" s="6" t="s">
        <v>51</v>
      </c>
      <c r="E38" s="5" t="s">
        <v>55</v>
      </c>
      <c r="F38" s="5" t="s">
        <v>14</v>
      </c>
      <c r="G38" s="5">
        <f>[1]CW17!$J$163</f>
        <v>0</v>
      </c>
      <c r="H38" s="5">
        <f>[1]CW17!$P$163</f>
        <v>0</v>
      </c>
      <c r="I38" s="10"/>
      <c r="J38" s="10"/>
      <c r="K38" s="10"/>
      <c r="L38" s="10"/>
      <c r="M38" s="10"/>
      <c r="N38" s="7">
        <f t="shared" si="2"/>
        <v>0</v>
      </c>
    </row>
    <row r="39" spans="3:14" ht="13.2" x14ac:dyDescent="0.2"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5">
        <f>SUM(N35:N38)</f>
        <v>1532.818</v>
      </c>
    </row>
    <row r="40" spans="3:14" ht="13.2" x14ac:dyDescent="0.2"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5"/>
    </row>
    <row r="41" spans="3:14" ht="13.2" x14ac:dyDescent="0.2">
      <c r="C41" s="1"/>
      <c r="D41" s="2"/>
      <c r="E41" s="3" t="s">
        <v>56</v>
      </c>
      <c r="F41" s="18"/>
      <c r="G41" s="18"/>
      <c r="H41" s="18"/>
      <c r="I41" s="18"/>
      <c r="J41" s="18"/>
      <c r="K41" s="18"/>
      <c r="L41" s="18"/>
      <c r="M41" s="18"/>
      <c r="N41" s="18"/>
    </row>
    <row r="42" spans="3:14" ht="13.2" x14ac:dyDescent="0.2">
      <c r="C42" s="1" t="s">
        <v>57</v>
      </c>
      <c r="D42" s="6" t="s">
        <v>12</v>
      </c>
      <c r="E42" s="1" t="s">
        <v>47</v>
      </c>
      <c r="F42" s="1" t="s">
        <v>14</v>
      </c>
      <c r="G42" s="10"/>
      <c r="H42" s="10"/>
      <c r="I42" s="5">
        <f>[1]CWW1!$AV$11</f>
        <v>32.742000000000004</v>
      </c>
      <c r="J42" s="5">
        <f>[1]CWW1!$BG$11</f>
        <v>41.878999999999998</v>
      </c>
      <c r="K42" s="5">
        <f>[1]CWW1!$BR$11</f>
        <v>28.338000000000001</v>
      </c>
      <c r="L42" s="5">
        <f>[1]CWW1!$CC$11</f>
        <v>16.858000000000001</v>
      </c>
      <c r="M42" s="5">
        <f>[1]CWW1!$CN$11</f>
        <v>30.627000000000002</v>
      </c>
      <c r="N42" s="5">
        <f>SUM(G42:M42)</f>
        <v>150.44400000000002</v>
      </c>
    </row>
    <row r="43" spans="3:14" ht="13.2" x14ac:dyDescent="0.2">
      <c r="C43" s="1" t="s">
        <v>58</v>
      </c>
      <c r="D43" s="6" t="s">
        <v>12</v>
      </c>
      <c r="E43" s="1" t="s">
        <v>49</v>
      </c>
      <c r="F43" s="1" t="s">
        <v>14</v>
      </c>
      <c r="G43" s="10"/>
      <c r="H43" s="10"/>
      <c r="I43" s="5">
        <f>[1]CWW1!$AV$22</f>
        <v>289.05399999999997</v>
      </c>
      <c r="J43" s="5">
        <f>[1]CWW1!$BG$22</f>
        <v>598.74</v>
      </c>
      <c r="K43" s="5">
        <f>[1]CWW1!$BR$22</f>
        <v>425.30699999999996</v>
      </c>
      <c r="L43" s="5">
        <f>[1]CWW1!$CC$22</f>
        <v>317.13400000000001</v>
      </c>
      <c r="M43" s="5">
        <f>[1]CWW1!$CN$22</f>
        <v>152.61200000000002</v>
      </c>
      <c r="N43" s="5">
        <f t="shared" ref="N43:N45" si="3">SUM(G43:M43)</f>
        <v>1782.847</v>
      </c>
    </row>
    <row r="44" spans="3:14" ht="13.2" x14ac:dyDescent="0.2">
      <c r="C44" s="1" t="s">
        <v>59</v>
      </c>
      <c r="D44" s="6" t="s">
        <v>51</v>
      </c>
      <c r="E44" s="5" t="s">
        <v>60</v>
      </c>
      <c r="F44" s="5" t="s">
        <v>14</v>
      </c>
      <c r="G44" s="5">
        <f>[1]CWW12!$J$213</f>
        <v>0</v>
      </c>
      <c r="H44" s="5">
        <f>[1]CWW12!$P$213</f>
        <v>17.332000000000001</v>
      </c>
      <c r="I44" s="10" t="s">
        <v>53</v>
      </c>
      <c r="J44" s="10" t="s">
        <v>53</v>
      </c>
      <c r="K44" s="10" t="s">
        <v>53</v>
      </c>
      <c r="L44" s="10" t="s">
        <v>53</v>
      </c>
      <c r="M44" s="10" t="s">
        <v>53</v>
      </c>
      <c r="N44" s="5">
        <f t="shared" si="3"/>
        <v>17.332000000000001</v>
      </c>
    </row>
    <row r="45" spans="3:14" ht="13.2" x14ac:dyDescent="0.2">
      <c r="C45" s="1" t="s">
        <v>61</v>
      </c>
      <c r="D45" s="6" t="s">
        <v>51</v>
      </c>
      <c r="E45" s="5" t="s">
        <v>62</v>
      </c>
      <c r="F45" s="5" t="s">
        <v>14</v>
      </c>
      <c r="G45" s="5">
        <f>[1]CWW17!$J$213</f>
        <v>0</v>
      </c>
      <c r="H45" s="5">
        <f>[1]CWW17!$P$213</f>
        <v>28.594999999999999</v>
      </c>
      <c r="I45" s="10"/>
      <c r="J45" s="10"/>
      <c r="K45" s="10"/>
      <c r="L45" s="10"/>
      <c r="M45" s="10"/>
      <c r="N45" s="7">
        <f t="shared" si="3"/>
        <v>28.594999999999999</v>
      </c>
    </row>
    <row r="46" spans="3:14" ht="13.2" x14ac:dyDescent="0.2"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5">
        <f>SUM(N42:N45)</f>
        <v>1979.2180000000001</v>
      </c>
    </row>
    <row r="47" spans="3:14" ht="13.8" thickBot="1" x14ac:dyDescent="0.25"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3:14" ht="13.8" thickBot="1" x14ac:dyDescent="0.25">
      <c r="C48" s="19" t="s">
        <v>65</v>
      </c>
      <c r="D48" s="19"/>
      <c r="E48" s="19"/>
      <c r="F48" s="1"/>
      <c r="G48" s="13" t="s">
        <v>0</v>
      </c>
      <c r="H48" s="12"/>
      <c r="I48" s="12"/>
      <c r="J48" s="12"/>
      <c r="K48" s="12"/>
      <c r="L48" s="12"/>
      <c r="M48" s="12"/>
      <c r="N48" s="11">
        <f>SUM(N16,N29,N32,N39,N46)</f>
        <v>7171.8969999999999</v>
      </c>
    </row>
    <row r="49" spans="3:10" ht="10.199999999999999" customHeight="1" x14ac:dyDescent="0.2">
      <c r="C49" s="19" t="s">
        <v>64</v>
      </c>
      <c r="D49" s="19"/>
      <c r="E49" s="19"/>
    </row>
    <row r="50" spans="3:10" x14ac:dyDescent="0.2">
      <c r="C50" s="19"/>
      <c r="D50" s="19"/>
      <c r="E50" s="19"/>
    </row>
    <row r="51" spans="3:10" x14ac:dyDescent="0.2">
      <c r="C51" s="19"/>
      <c r="D51" s="19"/>
      <c r="E51" s="19"/>
    </row>
    <row r="52" spans="3:10" x14ac:dyDescent="0.2">
      <c r="C52" s="19"/>
      <c r="D52" s="19"/>
      <c r="E52" s="19"/>
      <c r="G52" t="s">
        <v>63</v>
      </c>
    </row>
    <row r="53" spans="3:10" ht="13.2" x14ac:dyDescent="0.2">
      <c r="C53" s="19"/>
      <c r="D53" s="19"/>
      <c r="E53" s="19"/>
      <c r="J53" s="1"/>
    </row>
    <row r="54" spans="3:10" x14ac:dyDescent="0.2">
      <c r="C54" s="19"/>
      <c r="D54" s="19"/>
      <c r="E54" s="19"/>
    </row>
    <row r="55" spans="3:10" x14ac:dyDescent="0.2">
      <c r="C55" s="19"/>
      <c r="D55" s="19"/>
      <c r="E55" s="19"/>
    </row>
  </sheetData>
  <mergeCells count="2">
    <mergeCell ref="C48:E48"/>
    <mergeCell ref="C49:E5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9E4CFEA97974BB8391DFC371D1A8E" ma:contentTypeVersion="22" ma:contentTypeDescription="Create a new document." ma:contentTypeScope="" ma:versionID="41db3979d0f09328638e95cb59f5676e">
  <xsd:schema xmlns:xsd="http://www.w3.org/2001/XMLSchema" xmlns:xs="http://www.w3.org/2001/XMLSchema" xmlns:p="http://schemas.microsoft.com/office/2006/metadata/properties" xmlns:ns1="http://schemas.microsoft.com/sharepoint/v3" xmlns:ns2="01634fe5-1905-45af-b23e-b95dbe201b2a" xmlns:ns3="8bd40188-fb0a-4221-b86d-04f35a40d1f4" xmlns:ns4="467d9616-768a-45ca-a056-105134acbd20" targetNamespace="http://schemas.microsoft.com/office/2006/metadata/properties" ma:root="true" ma:fieldsID="c9521d6f94407a11a441021f1c557ba7" ns1:_="" ns2:_="" ns3:_="" ns4:_="">
    <xsd:import namespace="http://schemas.microsoft.com/sharepoint/v3"/>
    <xsd:import namespace="01634fe5-1905-45af-b23e-b95dbe201b2a"/>
    <xsd:import namespace="8bd40188-fb0a-4221-b86d-04f35a40d1f4"/>
    <xsd:import namespace="467d9616-768a-45ca-a056-105134acb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Ref_x0020_ID_x0020__x002d__x0020_SharePoint_x0020_Unique" minOccurs="0"/>
                <xsd:element ref="ns2:Ref_x0020_ID_x0020__x002d__x0020_SharePoint_x0020_Unique_x003a_ID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34fe5-1905-45af-b23e-b95dbe201b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0051f9b-f490-4e46-a82d-b0a74ed053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f_x0020_ID_x0020__x002d__x0020_SharePoint_x0020_Unique" ma:index="20" nillable="true" ma:displayName="Ref ID - SharePoint Unique" ma:list="{01634fe5-1905-45af-b23e-b95dbe201b2a}" ma:internalName="Ref_x0020_ID_x0020__x002d__x0020_SharePoint_x0020_Unique" ma:showField="Title">
      <xsd:simpleType>
        <xsd:restriction base="dms:Lookup"/>
      </xsd:simpleType>
    </xsd:element>
    <xsd:element name="Ref_x0020_ID_x0020__x002d__x0020_SharePoint_x0020_Unique_x003a_ID" ma:index="21" nillable="true" ma:displayName="Ref ID - SharePoint Unique:ID" ma:list="{01634fe5-1905-45af-b23e-b95dbe201b2a}" ma:internalName="Ref_x0020_ID_x0020__x002d__x0020_SharePoint_x0020_Unique_x003a_ID" ma:readOnly="true" ma:showField="ID" ma:web="8bd40188-fb0a-4221-b86d-04f35a40d1f4">
      <xsd:simpleType>
        <xsd:restriction base="dms:Lookup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40188-fb0a-4221-b86d-04f35a40d1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d9616-768a-45ca-a056-105134acbd2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826dfbe-340d-49d2-899c-9f7e9fff41ce}" ma:internalName="TaxCatchAll" ma:showField="CatchAllData" ma:web="8bd40188-fb0a-4221-b86d-04f35a40d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7d9616-768a-45ca-a056-105134acbd20" xsi:nil="true"/>
    <lcf76f155ced4ddcb4097134ff3c332f xmlns="01634fe5-1905-45af-b23e-b95dbe201b2a">
      <Terms xmlns="http://schemas.microsoft.com/office/infopath/2007/PartnerControls"/>
    </lcf76f155ced4ddcb4097134ff3c332f>
    <_ip_UnifiedCompliancePolicyUIAction xmlns="http://schemas.microsoft.com/sharepoint/v3" xsi:nil="true"/>
    <Ref_x0020_ID_x0020__x002d__x0020_SharePoint_x0020_Unique xmlns="01634fe5-1905-45af-b23e-b95dbe201b2a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A573A0-109E-4D16-8A3F-42F4A4C86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634fe5-1905-45af-b23e-b95dbe201b2a"/>
    <ds:schemaRef ds:uri="8bd40188-fb0a-4221-b86d-04f35a40d1f4"/>
    <ds:schemaRef ds:uri="467d9616-768a-45ca-a056-105134acb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7A682D-9DFB-4D2D-98F1-B5EA3B0181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E3C450-A4D5-4505-9F6D-00B6C1430321}">
  <ds:schemaRefs>
    <ds:schemaRef ds:uri="01634fe5-1905-45af-b23e-b95dbe201b2a"/>
    <ds:schemaRef ds:uri="http://purl.org/dc/terms/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467d9616-768a-45ca-a056-105134acbd20"/>
    <ds:schemaRef ds:uri="8bd40188-fb0a-4221-b86d-04f35a40d1f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PR24 busines plan - total costs</vt:lpstr>
    </vt:vector>
  </TitlesOfParts>
  <Manager/>
  <Company>Ofwat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Lee</dc:creator>
  <cp:keywords/>
  <dc:description/>
  <cp:lastModifiedBy>Riddell, Dylan</cp:lastModifiedBy>
  <cp:revision/>
  <dcterms:created xsi:type="dcterms:W3CDTF">2024-03-06T15:51:44Z</dcterms:created>
  <dcterms:modified xsi:type="dcterms:W3CDTF">2024-03-27T16:33:37Z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0x0101009399E4CFEA97974BB8391DFC371D1A8E</vt:lpwstr>
  </property>
  <property fmtid="{D5CDD505-2E9C-101B-9397-08002B2CF9AE}" pid="3" name="MediaServiceImageTags">
    <vt:lpwstr/>
  </property>
</Properties>
</file>